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ML-Acer3\Videos\SARS\Masego\Bank statements\Sakhile Nathi Group\2026\"/>
    </mc:Choice>
  </mc:AlternateContent>
  <xr:revisionPtr revIDLastSave="0" documentId="13_ncr:1_{9772903B-B6C4-4310-AD94-683552E316E4}" xr6:coauthVersionLast="47" xr6:coauthVersionMax="47" xr10:uidLastSave="{00000000-0000-0000-0000-000000000000}"/>
  <bookViews>
    <workbookView xWindow="1440" yWindow="1728" windowWidth="21600" windowHeight="11232" xr2:uid="{710DCB93-D6C5-462F-A31A-9F89A99B7BCF}"/>
  </bookViews>
  <sheets>
    <sheet name="Sheet1" sheetId="1" r:id="rId1"/>
  </sheets>
  <definedNames>
    <definedName name="_xlnm.Print_Area" localSheetId="0">Sheet1!$A$1:$G$61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1" l="1"/>
  <c r="F42" i="1"/>
  <c r="F32" i="1"/>
  <c r="D42" i="1"/>
  <c r="F33" i="1"/>
  <c r="E32" i="1"/>
  <c r="D32" i="1"/>
  <c r="F18" i="1"/>
  <c r="F19" i="1"/>
  <c r="F20" i="1"/>
  <c r="F21" i="1"/>
  <c r="F22" i="1"/>
  <c r="F23" i="1"/>
  <c r="F24" i="1"/>
  <c r="F25" i="1"/>
  <c r="E22" i="1"/>
  <c r="F26" i="1"/>
  <c r="E24" i="1"/>
  <c r="E23" i="1"/>
  <c r="F17" i="1"/>
  <c r="E9" i="1"/>
  <c r="E40" i="1" s="1"/>
  <c r="F52" i="1"/>
  <c r="F48" i="1"/>
  <c r="F45" i="1"/>
  <c r="F38" i="1"/>
  <c r="F37" i="1"/>
  <c r="E36" i="1"/>
  <c r="F16" i="1"/>
  <c r="F13" i="1"/>
  <c r="F10" i="1"/>
  <c r="E15" i="1" l="1"/>
  <c r="E56" i="1"/>
  <c r="E58" i="1" s="1"/>
  <c r="E11" i="1"/>
  <c r="F9" i="1"/>
  <c r="F11" i="1" s="1"/>
  <c r="F36" i="1"/>
  <c r="F15" i="1"/>
  <c r="E28" i="1" l="1"/>
  <c r="E49" i="1" s="1"/>
  <c r="E47" i="1" s="1"/>
  <c r="E44" i="1" s="1"/>
  <c r="E60" i="1" s="1"/>
  <c r="E62" i="1" s="1"/>
  <c r="F28" i="1"/>
  <c r="D40" i="1" l="1"/>
  <c r="D36" i="1"/>
  <c r="D11" i="1"/>
  <c r="D15" i="1"/>
  <c r="D56" i="1" l="1"/>
  <c r="F40" i="1"/>
  <c r="D28" i="1"/>
  <c r="D49" i="1" s="1"/>
  <c r="D47" i="1" l="1"/>
  <c r="D44" i="1" s="1"/>
  <c r="F49" i="1"/>
  <c r="F47" i="1" s="1"/>
  <c r="F44" i="1" s="1"/>
  <c r="D58" i="1"/>
  <c r="F56" i="1"/>
  <c r="F58" i="1" s="1"/>
  <c r="F60" i="1" l="1"/>
  <c r="F62" i="1" s="1"/>
  <c r="D60" i="1"/>
  <c r="D63" i="1" l="1"/>
  <c r="D62" i="1"/>
</calcChain>
</file>

<file path=xl/sharedStrings.xml><?xml version="1.0" encoding="utf-8"?>
<sst xmlns="http://schemas.openxmlformats.org/spreadsheetml/2006/main" count="46" uniqueCount="45">
  <si>
    <t>Revenue</t>
  </si>
  <si>
    <t>Cost of sales</t>
  </si>
  <si>
    <t>Gross Profit</t>
  </si>
  <si>
    <t>Other income</t>
  </si>
  <si>
    <t>Operating expenses</t>
  </si>
  <si>
    <t>Accounting fees</t>
  </si>
  <si>
    <t>Bank Charges</t>
  </si>
  <si>
    <t>Employee cost</t>
  </si>
  <si>
    <t>General expenses</t>
  </si>
  <si>
    <t>Profit or loss</t>
  </si>
  <si>
    <t>Non current assets</t>
  </si>
  <si>
    <t>Current assets</t>
  </si>
  <si>
    <t>Cash and cash equivalents</t>
  </si>
  <si>
    <t>Bank balance</t>
  </si>
  <si>
    <t>Petty Cash</t>
  </si>
  <si>
    <t>Total assets</t>
  </si>
  <si>
    <t>Equity</t>
  </si>
  <si>
    <t>Capital</t>
  </si>
  <si>
    <t>Retained income</t>
  </si>
  <si>
    <t>Total equity and liabilities</t>
  </si>
  <si>
    <t>Sakhile Nathi Group</t>
  </si>
  <si>
    <t>2026 Management Accounts</t>
  </si>
  <si>
    <t>As at 30 September 2025</t>
  </si>
  <si>
    <t>Entity</t>
  </si>
  <si>
    <t>Sakhile Nathi Advisory</t>
  </si>
  <si>
    <t>STATEMENT OF PROFIT OR LOSS</t>
  </si>
  <si>
    <t>BALANCE SHEET</t>
  </si>
  <si>
    <t>Rent expense</t>
  </si>
  <si>
    <t>Trade and other receivables</t>
  </si>
  <si>
    <t>Non current liabilities</t>
  </si>
  <si>
    <t>Shareholders loan</t>
  </si>
  <si>
    <t>Total liabilities</t>
  </si>
  <si>
    <t xml:space="preserve">Opening </t>
  </si>
  <si>
    <t>Profit or loss for the year</t>
  </si>
  <si>
    <t>Current liabilities</t>
  </si>
  <si>
    <t>Trade and other payables</t>
  </si>
  <si>
    <t>South African Revenue Service</t>
  </si>
  <si>
    <t>Total for Group</t>
  </si>
  <si>
    <t>CIPC</t>
  </si>
  <si>
    <t>Computer expenses</t>
  </si>
  <si>
    <t>Consulting</t>
  </si>
  <si>
    <t>Membership fees</t>
  </si>
  <si>
    <t>Telephone expense</t>
  </si>
  <si>
    <t>Travel transportation</t>
  </si>
  <si>
    <t>Trademark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</si>
</sst>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 Light"/>
      <family val="2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b/>
      <sz val="12"/>
      <color theme="1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43" fontId="0" fillId="0" borderId="0" xfId="1" applyFont="1"/>
    <xf numFmtId="43" fontId="0" fillId="0" borderId="2" xfId="1" applyFont="1" applyBorder="1"/>
    <xf numFmtId="43" fontId="0" fillId="0" borderId="4" xfId="1" applyFont="1" applyBorder="1"/>
    <xf numFmtId="43" fontId="0" fillId="0" borderId="0" xfId="1" applyFont="1" applyBorder="1"/>
    <xf numFmtId="43" fontId="0" fillId="0" borderId="5" xfId="1" applyFont="1" applyBorder="1"/>
    <xf numFmtId="43" fontId="0" fillId="0" borderId="0" xfId="0" applyNumberFormat="1"/>
    <xf numFmtId="43" fontId="0" fillId="0" borderId="6" xfId="1" applyFont="1" applyBorder="1"/>
    <xf numFmtId="0" fontId="2" fillId="2" borderId="0" xfId="0" applyFont="1" applyFill="1"/>
    <xf numFmtId="43" fontId="0" fillId="0" borderId="1" xfId="1" applyFont="1" applyBorder="1"/>
    <xf numFmtId="43" fontId="0" fillId="0" borderId="12" xfId="1" applyFont="1" applyBorder="1"/>
    <xf numFmtId="43" fontId="0" fillId="0" borderId="9" xfId="1" applyFont="1" applyBorder="1"/>
    <xf numFmtId="43" fontId="2" fillId="0" borderId="0" xfId="1" applyFont="1"/>
    <xf numFmtId="43" fontId="2" fillId="0" borderId="0" xfId="1" applyFont="1" applyBorder="1"/>
    <xf numFmtId="43" fontId="2" fillId="0" borderId="5" xfId="1" applyFont="1" applyBorder="1"/>
    <xf numFmtId="43" fontId="2" fillId="0" borderId="2" xfId="1" applyFont="1" applyBorder="1"/>
    <xf numFmtId="43" fontId="2" fillId="0" borderId="4" xfId="1" applyFont="1" applyBorder="1"/>
    <xf numFmtId="43" fontId="2" fillId="0" borderId="6" xfId="1" applyFont="1" applyBorder="1"/>
    <xf numFmtId="43" fontId="2" fillId="0" borderId="1" xfId="1" applyFont="1" applyBorder="1"/>
    <xf numFmtId="0" fontId="0" fillId="0" borderId="0" xfId="0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 wrapText="1"/>
    </xf>
    <xf numFmtId="43" fontId="2" fillId="0" borderId="13" xfId="1" applyFont="1" applyBorder="1"/>
    <xf numFmtId="43" fontId="2" fillId="0" borderId="14" xfId="1" applyFont="1" applyBorder="1"/>
    <xf numFmtId="43" fontId="2" fillId="0" borderId="15" xfId="1" applyFont="1" applyBorder="1"/>
    <xf numFmtId="43" fontId="0" fillId="0" borderId="13" xfId="1" applyFont="1" applyBorder="1"/>
    <xf numFmtId="43" fontId="0" fillId="0" borderId="14" xfId="1" applyFont="1" applyBorder="1"/>
    <xf numFmtId="43" fontId="0" fillId="0" borderId="15" xfId="1" applyFont="1" applyBorder="1"/>
    <xf numFmtId="43" fontId="0" fillId="0" borderId="3" xfId="1" applyFont="1" applyBorder="1"/>
    <xf numFmtId="0" fontId="0" fillId="2" borderId="0" xfId="0" applyFill="1"/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CB282-40C2-431D-9E4C-4A9C8FA6E60E}">
  <dimension ref="B1:F63"/>
  <sheetViews>
    <sheetView tabSelected="1" view="pageBreakPreview" topLeftCell="A8" zoomScale="60" zoomScaleNormal="100" workbookViewId="0">
      <selection activeCell="D52" sqref="D52"/>
    </sheetView>
  </sheetViews>
  <sheetFormatPr defaultRowHeight="14.4" x14ac:dyDescent="0.3"/>
  <cols>
    <col min="2" max="2" width="30.6640625" bestFit="1" customWidth="1"/>
    <col min="3" max="3" width="13.109375" customWidth="1"/>
    <col min="4" max="4" width="24.6640625" customWidth="1"/>
    <col min="5" max="5" width="22.33203125" customWidth="1"/>
    <col min="6" max="6" width="20.5546875" style="1" customWidth="1"/>
  </cols>
  <sheetData>
    <row r="1" spans="2:6" ht="15.6" x14ac:dyDescent="0.3">
      <c r="B1" s="2" t="s">
        <v>20</v>
      </c>
    </row>
    <row r="2" spans="2:6" ht="15.6" x14ac:dyDescent="0.3">
      <c r="B2" s="2" t="s">
        <v>21</v>
      </c>
    </row>
    <row r="3" spans="2:6" ht="15.6" x14ac:dyDescent="0.3">
      <c r="B3" s="2" t="s">
        <v>22</v>
      </c>
    </row>
    <row r="4" spans="2:6" ht="16.2" thickBot="1" x14ac:dyDescent="0.35">
      <c r="B4" s="2"/>
    </row>
    <row r="5" spans="2:6" ht="15" thickBot="1" x14ac:dyDescent="0.35">
      <c r="D5" s="32" t="s">
        <v>23</v>
      </c>
      <c r="E5" s="33"/>
      <c r="F5" s="34" t="s">
        <v>37</v>
      </c>
    </row>
    <row r="6" spans="2:6" s="21" customFormat="1" ht="28.8" customHeight="1" thickBot="1" x14ac:dyDescent="0.35">
      <c r="D6" s="22" t="s">
        <v>20</v>
      </c>
      <c r="E6" s="23" t="s">
        <v>24</v>
      </c>
      <c r="F6" s="35"/>
    </row>
    <row r="7" spans="2:6" x14ac:dyDescent="0.3">
      <c r="B7" s="10" t="s">
        <v>25</v>
      </c>
      <c r="C7" s="31"/>
    </row>
    <row r="8" spans="2:6" x14ac:dyDescent="0.3">
      <c r="B8" s="1"/>
      <c r="D8" s="3"/>
      <c r="E8" s="3"/>
      <c r="F8" s="14"/>
    </row>
    <row r="9" spans="2:6" x14ac:dyDescent="0.3">
      <c r="B9" t="s">
        <v>0</v>
      </c>
      <c r="D9" s="6">
        <v>0</v>
      </c>
      <c r="E9" s="6">
        <f>-1342050/1.15</f>
        <v>-1167000</v>
      </c>
      <c r="F9" s="15">
        <f>SUM(D9:E9)</f>
        <v>-1167000</v>
      </c>
    </row>
    <row r="10" spans="2:6" x14ac:dyDescent="0.3">
      <c r="B10" t="s">
        <v>1</v>
      </c>
      <c r="D10" s="6">
        <v>0</v>
      </c>
      <c r="E10" s="6">
        <v>0</v>
      </c>
      <c r="F10" s="15">
        <f>SUM(D10:E10)</f>
        <v>0</v>
      </c>
    </row>
    <row r="11" spans="2:6" x14ac:dyDescent="0.3">
      <c r="B11" s="1" t="s">
        <v>2</v>
      </c>
      <c r="D11" s="7">
        <f>D9+D10</f>
        <v>0</v>
      </c>
      <c r="E11" s="7">
        <f>E9+E10</f>
        <v>-1167000</v>
      </c>
      <c r="F11" s="16">
        <f>F9+F10</f>
        <v>-1167000</v>
      </c>
    </row>
    <row r="12" spans="2:6" x14ac:dyDescent="0.3">
      <c r="D12" s="3"/>
      <c r="E12" s="3"/>
      <c r="F12" s="14"/>
    </row>
    <row r="13" spans="2:6" x14ac:dyDescent="0.3">
      <c r="B13" s="1" t="s">
        <v>3</v>
      </c>
      <c r="D13" s="3">
        <v>0</v>
      </c>
      <c r="E13" s="3">
        <v>0</v>
      </c>
      <c r="F13" s="14">
        <f>SUM(D13:E13)</f>
        <v>0</v>
      </c>
    </row>
    <row r="14" spans="2:6" x14ac:dyDescent="0.3">
      <c r="D14" s="3"/>
      <c r="E14" s="3"/>
      <c r="F14" s="14"/>
    </row>
    <row r="15" spans="2:6" x14ac:dyDescent="0.3">
      <c r="B15" s="1" t="s">
        <v>4</v>
      </c>
      <c r="D15" s="3">
        <f>SUM(D16:D26)</f>
        <v>9686.2000000000007</v>
      </c>
      <c r="E15" s="3">
        <f>SUM(E16:E26)</f>
        <v>52856.756815999994</v>
      </c>
      <c r="F15" s="14">
        <f>SUM(F16:F26)</f>
        <v>62542.956816000005</v>
      </c>
    </row>
    <row r="16" spans="2:6" x14ac:dyDescent="0.3">
      <c r="B16" t="s">
        <v>5</v>
      </c>
      <c r="D16" s="4">
        <v>0</v>
      </c>
      <c r="E16" s="27">
        <v>0</v>
      </c>
      <c r="F16" s="24">
        <f>SUM(D16:E16)</f>
        <v>0</v>
      </c>
    </row>
    <row r="17" spans="2:6" x14ac:dyDescent="0.3">
      <c r="B17" t="s">
        <v>6</v>
      </c>
      <c r="D17" s="30">
        <v>86.2</v>
      </c>
      <c r="E17" s="28">
        <v>199.4</v>
      </c>
      <c r="F17" s="25">
        <f t="shared" ref="F17:F25" si="0">SUM(D17:E17)</f>
        <v>285.60000000000002</v>
      </c>
    </row>
    <row r="18" spans="2:6" x14ac:dyDescent="0.3">
      <c r="B18" t="s">
        <v>38</v>
      </c>
      <c r="D18" s="30"/>
      <c r="E18" s="28">
        <v>10705.75</v>
      </c>
      <c r="F18" s="25">
        <f t="shared" si="0"/>
        <v>10705.75</v>
      </c>
    </row>
    <row r="19" spans="2:6" x14ac:dyDescent="0.3">
      <c r="B19" t="s">
        <v>39</v>
      </c>
      <c r="D19" s="30"/>
      <c r="E19" s="28">
        <v>1463.04</v>
      </c>
      <c r="F19" s="25">
        <f t="shared" si="0"/>
        <v>1463.04</v>
      </c>
    </row>
    <row r="20" spans="2:6" x14ac:dyDescent="0.3">
      <c r="B20" t="s">
        <v>40</v>
      </c>
      <c r="D20" s="30"/>
      <c r="E20" s="28">
        <v>16250</v>
      </c>
      <c r="F20" s="25">
        <f t="shared" si="0"/>
        <v>16250</v>
      </c>
    </row>
    <row r="21" spans="2:6" x14ac:dyDescent="0.3">
      <c r="B21" t="s">
        <v>7</v>
      </c>
      <c r="D21" s="30">
        <v>0</v>
      </c>
      <c r="E21" s="28">
        <v>0</v>
      </c>
      <c r="F21" s="25">
        <f t="shared" si="0"/>
        <v>0</v>
      </c>
    </row>
    <row r="22" spans="2:6" x14ac:dyDescent="0.3">
      <c r="B22" t="s">
        <v>8</v>
      </c>
      <c r="D22" s="30">
        <v>0</v>
      </c>
      <c r="E22" s="28">
        <f>145+5576.436816</f>
        <v>5721.4368160000004</v>
      </c>
      <c r="F22" s="25">
        <f t="shared" si="0"/>
        <v>5721.4368160000004</v>
      </c>
    </row>
    <row r="23" spans="2:6" x14ac:dyDescent="0.3">
      <c r="B23" t="s">
        <v>41</v>
      </c>
      <c r="D23" s="30"/>
      <c r="E23" s="28">
        <f>9358.05</f>
        <v>9358.0499999999993</v>
      </c>
      <c r="F23" s="25">
        <f t="shared" si="0"/>
        <v>9358.0499999999993</v>
      </c>
    </row>
    <row r="24" spans="2:6" x14ac:dyDescent="0.3">
      <c r="B24" t="s">
        <v>27</v>
      </c>
      <c r="D24" s="30">
        <v>9600</v>
      </c>
      <c r="E24" s="28">
        <f>6237.21</f>
        <v>6237.21</v>
      </c>
      <c r="F24" s="25">
        <f t="shared" si="0"/>
        <v>15837.21</v>
      </c>
    </row>
    <row r="25" spans="2:6" x14ac:dyDescent="0.3">
      <c r="B25" t="s">
        <v>42</v>
      </c>
      <c r="D25" s="30"/>
      <c r="E25" s="28">
        <v>1633.75</v>
      </c>
      <c r="F25" s="25">
        <f t="shared" si="0"/>
        <v>1633.75</v>
      </c>
    </row>
    <row r="26" spans="2:6" x14ac:dyDescent="0.3">
      <c r="B26" t="s">
        <v>43</v>
      </c>
      <c r="D26" s="5"/>
      <c r="E26" s="29">
        <v>1288.1199999999999</v>
      </c>
      <c r="F26" s="26">
        <f t="shared" ref="F26" si="1">SUM(D26:E26)</f>
        <v>1288.1199999999999</v>
      </c>
    </row>
    <row r="27" spans="2:6" x14ac:dyDescent="0.3">
      <c r="D27" s="3"/>
      <c r="E27" s="3"/>
      <c r="F27" s="14"/>
    </row>
    <row r="28" spans="2:6" x14ac:dyDescent="0.3">
      <c r="B28" s="1" t="s">
        <v>9</v>
      </c>
      <c r="D28" s="3">
        <f>D11+D13+D15</f>
        <v>9686.2000000000007</v>
      </c>
      <c r="E28" s="3">
        <f>E11+E13+E15</f>
        <v>-1114143.243184</v>
      </c>
      <c r="F28" s="14">
        <f>F11+F13+F15</f>
        <v>-1104457.0431840001</v>
      </c>
    </row>
    <row r="29" spans="2:6" x14ac:dyDescent="0.3">
      <c r="D29" s="3"/>
      <c r="E29" s="3"/>
      <c r="F29" s="14"/>
    </row>
    <row r="30" spans="2:6" x14ac:dyDescent="0.3">
      <c r="B30" s="10" t="s">
        <v>26</v>
      </c>
      <c r="D30" s="3"/>
      <c r="E30" s="3"/>
      <c r="F30" s="14"/>
    </row>
    <row r="31" spans="2:6" x14ac:dyDescent="0.3">
      <c r="D31" s="3"/>
      <c r="E31" s="3"/>
      <c r="F31" s="14"/>
    </row>
    <row r="32" spans="2:6" x14ac:dyDescent="0.3">
      <c r="B32" s="1" t="s">
        <v>10</v>
      </c>
      <c r="D32" s="3">
        <f>D33</f>
        <v>180812.7</v>
      </c>
      <c r="E32" s="3">
        <f>E33</f>
        <v>0</v>
      </c>
      <c r="F32" s="14">
        <f>F33</f>
        <v>180812.7</v>
      </c>
    </row>
    <row r="33" spans="2:6" x14ac:dyDescent="0.3">
      <c r="B33" s="36" t="s">
        <v>44</v>
      </c>
      <c r="D33" s="11">
        <v>180812.7</v>
      </c>
      <c r="E33" s="11">
        <v>0</v>
      </c>
      <c r="F33" s="20">
        <f>D33+E33</f>
        <v>180812.7</v>
      </c>
    </row>
    <row r="34" spans="2:6" x14ac:dyDescent="0.3">
      <c r="D34" s="3"/>
      <c r="E34" s="3"/>
      <c r="F34" s="14"/>
    </row>
    <row r="35" spans="2:6" x14ac:dyDescent="0.3">
      <c r="B35" s="1" t="s">
        <v>11</v>
      </c>
      <c r="D35" s="3"/>
      <c r="E35" s="3"/>
      <c r="F35" s="14"/>
    </row>
    <row r="36" spans="2:6" x14ac:dyDescent="0.3">
      <c r="B36" t="s">
        <v>12</v>
      </c>
      <c r="D36" s="3">
        <f>D37+D38</f>
        <v>152538.82999999999</v>
      </c>
      <c r="E36" s="3">
        <f>E37+E38</f>
        <v>49478.03</v>
      </c>
      <c r="F36" s="14">
        <f>F37+F38</f>
        <v>202016.86</v>
      </c>
    </row>
    <row r="37" spans="2:6" x14ac:dyDescent="0.3">
      <c r="B37" t="s">
        <v>13</v>
      </c>
      <c r="D37" s="12">
        <v>152438.82999999999</v>
      </c>
      <c r="E37" s="4">
        <v>49378.03</v>
      </c>
      <c r="F37" s="17">
        <f>D37+E37</f>
        <v>201816.86</v>
      </c>
    </row>
    <row r="38" spans="2:6" x14ac:dyDescent="0.3">
      <c r="B38" t="s">
        <v>14</v>
      </c>
      <c r="D38" s="13">
        <v>100</v>
      </c>
      <c r="E38" s="5">
        <v>100</v>
      </c>
      <c r="F38" s="18">
        <f>D38+E38</f>
        <v>200</v>
      </c>
    </row>
    <row r="39" spans="2:6" x14ac:dyDescent="0.3">
      <c r="D39" s="3"/>
      <c r="E39" s="3"/>
      <c r="F39" s="14"/>
    </row>
    <row r="40" spans="2:6" x14ac:dyDescent="0.3">
      <c r="B40" t="s">
        <v>28</v>
      </c>
      <c r="D40" s="3">
        <f>-D9*1.15</f>
        <v>0</v>
      </c>
      <c r="E40" s="3">
        <f>-E9*1.15</f>
        <v>1342050</v>
      </c>
      <c r="F40" s="14">
        <f>SUM(D40:E40)</f>
        <v>1342050</v>
      </c>
    </row>
    <row r="41" spans="2:6" ht="15" thickBot="1" x14ac:dyDescent="0.35">
      <c r="D41" s="3"/>
      <c r="E41" s="3"/>
      <c r="F41" s="14"/>
    </row>
    <row r="42" spans="2:6" ht="15" thickBot="1" x14ac:dyDescent="0.35">
      <c r="B42" s="1" t="s">
        <v>15</v>
      </c>
      <c r="D42" s="9">
        <f>D36+D40+D32</f>
        <v>333351.53000000003</v>
      </c>
      <c r="E42" s="9">
        <f t="shared" ref="E42:F42" si="2">E36+E40+E32</f>
        <v>1391528.03</v>
      </c>
      <c r="F42" s="19">
        <f t="shared" si="2"/>
        <v>1724879.5599999998</v>
      </c>
    </row>
    <row r="43" spans="2:6" x14ac:dyDescent="0.3">
      <c r="D43" s="3"/>
      <c r="E43" s="3"/>
      <c r="F43" s="14"/>
    </row>
    <row r="44" spans="2:6" x14ac:dyDescent="0.3">
      <c r="B44" s="1" t="s">
        <v>16</v>
      </c>
      <c r="D44" s="3">
        <f>D45+D47</f>
        <v>-11452.2</v>
      </c>
      <c r="E44" s="3">
        <f>E45+E47</f>
        <v>1114243.243184</v>
      </c>
      <c r="F44" s="14">
        <f>F45+F47</f>
        <v>1102791.0431840001</v>
      </c>
    </row>
    <row r="45" spans="2:6" x14ac:dyDescent="0.3">
      <c r="B45" t="s">
        <v>17</v>
      </c>
      <c r="D45" s="3">
        <v>100</v>
      </c>
      <c r="E45" s="3">
        <v>100</v>
      </c>
      <c r="F45" s="14">
        <f>SUM(D45:E45)</f>
        <v>200</v>
      </c>
    </row>
    <row r="46" spans="2:6" x14ac:dyDescent="0.3">
      <c r="D46" s="3"/>
      <c r="E46" s="3"/>
      <c r="F46" s="14"/>
    </row>
    <row r="47" spans="2:6" x14ac:dyDescent="0.3">
      <c r="B47" t="s">
        <v>18</v>
      </c>
      <c r="D47" s="3">
        <f>D48+D49</f>
        <v>-11552.2</v>
      </c>
      <c r="E47" s="3">
        <f>E48+E49</f>
        <v>1114143.243184</v>
      </c>
      <c r="F47" s="14">
        <f>F48+F49</f>
        <v>1102591.0431840001</v>
      </c>
    </row>
    <row r="48" spans="2:6" x14ac:dyDescent="0.3">
      <c r="B48" t="s">
        <v>32</v>
      </c>
      <c r="D48" s="12">
        <v>-1866</v>
      </c>
      <c r="E48" s="4">
        <v>0</v>
      </c>
      <c r="F48" s="17">
        <f>SUM(D48:E48)</f>
        <v>-1866</v>
      </c>
    </row>
    <row r="49" spans="2:6" x14ac:dyDescent="0.3">
      <c r="B49" t="s">
        <v>33</v>
      </c>
      <c r="D49" s="13">
        <f>-D28</f>
        <v>-9686.2000000000007</v>
      </c>
      <c r="E49" s="13">
        <f>-E28</f>
        <v>1114143.243184</v>
      </c>
      <c r="F49" s="18">
        <f>SUM(D49:E49)</f>
        <v>1104457.0431840001</v>
      </c>
    </row>
    <row r="50" spans="2:6" x14ac:dyDescent="0.3">
      <c r="D50" s="3"/>
      <c r="E50" s="3"/>
      <c r="F50" s="14"/>
    </row>
    <row r="51" spans="2:6" x14ac:dyDescent="0.3">
      <c r="B51" s="1" t="s">
        <v>29</v>
      </c>
      <c r="D51" s="3"/>
      <c r="E51" s="3"/>
      <c r="F51" s="14"/>
    </row>
    <row r="52" spans="2:6" x14ac:dyDescent="0.3">
      <c r="B52" t="s">
        <v>30</v>
      </c>
      <c r="D52" s="3">
        <v>344803.73</v>
      </c>
      <c r="E52" s="3">
        <v>102234.79</v>
      </c>
      <c r="F52" s="14">
        <f>SUM(D52:E52)</f>
        <v>447038.51999999996</v>
      </c>
    </row>
    <row r="53" spans="2:6" x14ac:dyDescent="0.3">
      <c r="D53" s="3"/>
      <c r="E53" s="3"/>
      <c r="F53" s="14"/>
    </row>
    <row r="54" spans="2:6" ht="13.2" customHeight="1" x14ac:dyDescent="0.3">
      <c r="B54" s="1" t="s">
        <v>34</v>
      </c>
      <c r="D54" s="3"/>
      <c r="E54" s="3"/>
      <c r="F54" s="14"/>
    </row>
    <row r="55" spans="2:6" ht="13.2" customHeight="1" x14ac:dyDescent="0.3">
      <c r="B55" s="1" t="s">
        <v>35</v>
      </c>
      <c r="D55" s="3"/>
      <c r="E55" s="3"/>
      <c r="F55" s="14"/>
    </row>
    <row r="56" spans="2:6" ht="13.2" customHeight="1" x14ac:dyDescent="0.3">
      <c r="B56" t="s">
        <v>36</v>
      </c>
      <c r="D56" s="11">
        <f>D40+D9</f>
        <v>0</v>
      </c>
      <c r="E56" s="11">
        <f>E40+E9</f>
        <v>175050</v>
      </c>
      <c r="F56" s="20">
        <f>SUM(D56:E56)</f>
        <v>175050</v>
      </c>
    </row>
    <row r="57" spans="2:6" x14ac:dyDescent="0.3">
      <c r="D57" s="3"/>
      <c r="E57" s="3"/>
      <c r="F57" s="14"/>
    </row>
    <row r="58" spans="2:6" x14ac:dyDescent="0.3">
      <c r="B58" s="1" t="s">
        <v>31</v>
      </c>
      <c r="D58" s="7">
        <f>D56+D52</f>
        <v>344803.73</v>
      </c>
      <c r="E58" s="7">
        <f>E56+E52</f>
        <v>277284.78999999998</v>
      </c>
      <c r="F58" s="16">
        <f>F56+F52</f>
        <v>622088.52</v>
      </c>
    </row>
    <row r="59" spans="2:6" ht="15" thickBot="1" x14ac:dyDescent="0.35">
      <c r="D59" s="3"/>
      <c r="E59" s="3"/>
      <c r="F59" s="14"/>
    </row>
    <row r="60" spans="2:6" ht="15" thickBot="1" x14ac:dyDescent="0.35">
      <c r="B60" s="1" t="s">
        <v>19</v>
      </c>
      <c r="D60" s="9">
        <f>D58+D44</f>
        <v>333351.52999999997</v>
      </c>
      <c r="E60" s="9">
        <f>E58+E44</f>
        <v>1391528.0331840001</v>
      </c>
      <c r="F60" s="19">
        <f>F58+F44</f>
        <v>1724879.5631840001</v>
      </c>
    </row>
    <row r="61" spans="2:6" x14ac:dyDescent="0.3">
      <c r="D61" s="3"/>
      <c r="E61" s="3"/>
      <c r="F61" s="14"/>
    </row>
    <row r="62" spans="2:6" x14ac:dyDescent="0.3">
      <c r="D62" s="3">
        <f>D60-D42</f>
        <v>0</v>
      </c>
      <c r="E62" s="3">
        <f>E60-E42</f>
        <v>3.1840000301599503E-3</v>
      </c>
      <c r="F62" s="14">
        <f>F60-F42</f>
        <v>3.1840002629905939E-3</v>
      </c>
    </row>
    <row r="63" spans="2:6" x14ac:dyDescent="0.3">
      <c r="D63" s="8">
        <f>D42-D60</f>
        <v>0</v>
      </c>
    </row>
  </sheetData>
  <mergeCells count="2">
    <mergeCell ref="D5:E5"/>
    <mergeCell ref="F5:F6"/>
  </mergeCells>
  <pageMargins left="0.7" right="0.7" top="0.75" bottom="0.75" header="0.3" footer="0.3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Mandlenkosi Duma</dc:creator>
  <cp:lastModifiedBy>Mandlenkosi Duma</cp:lastModifiedBy>
  <cp:lastPrinted>2025-10-30T10:05:29Z</cp:lastPrinted>
  <dcterms:created xsi:type="dcterms:W3CDTF">2025-10-29T16:52:40Z</dcterms:created>
  <dcterms:modified xsi:type="dcterms:W3CDTF">2025-10-31T11:48:04Z</dcterms:modified>
</cp:coreProperties>
</file>